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48\"/>
    </mc:Choice>
  </mc:AlternateContent>
  <xr:revisionPtr revIDLastSave="0" documentId="13_ncr:1_{F3613891-4F01-4BC9-B0E3-D9BE77672A44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117-02-01" sheetId="3" r:id="rId3"/>
    <sheet name="ОСР 117-07-01" sheetId="4" r:id="rId4"/>
    <sheet name="ОСР 117-09-01" sheetId="5" r:id="rId5"/>
    <sheet name="ОСР 117-12-01" sheetId="6" r:id="rId6"/>
    <sheet name="ОСР 107-02-01" sheetId="7" r:id="rId7"/>
    <sheet name="ОСР 107-07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37" i="1" l="1"/>
  <c r="C36" i="1"/>
  <c r="C35" i="1"/>
  <c r="C29" i="1"/>
  <c r="C30" i="1" s="1"/>
  <c r="C32" i="1" s="1"/>
  <c r="I38" i="1"/>
  <c r="I37" i="1"/>
  <c r="I36" i="1"/>
  <c r="I35" i="1"/>
  <c r="C38" i="1"/>
  <c r="I34" i="1"/>
  <c r="G69" i="2"/>
  <c r="G70" i="2" s="1"/>
  <c r="G72" i="2" s="1"/>
  <c r="G73" i="2" s="1"/>
  <c r="G74" i="2" s="1"/>
  <c r="F69" i="2"/>
  <c r="F70" i="2" s="1"/>
  <c r="F72" i="2" s="1"/>
  <c r="F73" i="2" s="1"/>
  <c r="F74" i="2" s="1"/>
  <c r="G68" i="2"/>
  <c r="F68" i="2"/>
  <c r="E68" i="2"/>
  <c r="E69" i="2" s="1"/>
  <c r="E70" i="2" s="1"/>
  <c r="E72" i="2" s="1"/>
  <c r="E73" i="2" s="1"/>
  <c r="E74" i="2" s="1"/>
  <c r="D68" i="2"/>
  <c r="D69" i="2" s="1"/>
  <c r="G61" i="2"/>
  <c r="H61" i="2" s="1"/>
  <c r="F61" i="2"/>
  <c r="E61" i="2"/>
  <c r="D61" i="2"/>
  <c r="H60" i="2"/>
  <c r="G39" i="2"/>
  <c r="F39" i="2"/>
  <c r="E39" i="2"/>
  <c r="H39" i="2" s="1"/>
  <c r="D39" i="2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H23" i="2" s="1"/>
  <c r="D23" i="2"/>
  <c r="H22" i="2"/>
  <c r="C40" i="1" l="1"/>
  <c r="C42" i="1" s="1"/>
  <c r="C39" i="1"/>
  <c r="C31" i="1"/>
  <c r="D70" i="2"/>
  <c r="H69" i="2"/>
  <c r="H68" i="2"/>
  <c r="D72" i="2" l="1"/>
  <c r="H70" i="2"/>
  <c r="D73" i="2" l="1"/>
  <c r="H72" i="2"/>
  <c r="H73" i="2" l="1"/>
  <c r="D74" i="2"/>
  <c r="H74" i="2" s="1"/>
</calcChain>
</file>

<file path=xl/sharedStrings.xml><?xml version="1.0" encoding="utf-8"?>
<sst xmlns="http://schemas.openxmlformats.org/spreadsheetml/2006/main" count="332" uniqueCount="162">
  <si>
    <t>СВОДКА ЗАТРАТ</t>
  </si>
  <si>
    <t>P_0848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</si>
  <si>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</si>
  <si>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</si>
  <si>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</si>
  <si>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</si>
  <si>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</si>
  <si>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</si>
  <si>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</si>
  <si>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</si>
  <si>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</si>
  <si>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</si>
  <si>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</si>
  <si>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</si>
  <si>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</si>
  <si>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</si>
  <si>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</si>
  <si>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</si>
  <si>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</si>
  <si>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</si>
  <si>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</si>
  <si>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</si>
  <si>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</si>
  <si>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</si>
  <si>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ЛС-117-02</t>
  </si>
  <si>
    <t>КЛ-0,4кВ</t>
  </si>
  <si>
    <t>ОСР-107-02-01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</si>
  <si>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</si>
  <si>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</si>
  <si>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</si>
  <si>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</si>
  <si>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</si>
  <si>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</si>
  <si>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</si>
  <si>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</si>
  <si>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</si>
  <si>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</si>
  <si>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</si>
  <si>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ЛС-117-04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</si>
  <si>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</si>
  <si>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</si>
  <si>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</si>
  <si>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</si>
  <si>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</si>
  <si>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строит. титульных ВЗиС,  исп.при опред. сметной стоимости строительства ОКС 2,5%*0,8= 2% 2%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</si>
  <si>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</si>
  <si>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</si>
  <si>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</si>
  <si>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</si>
  <si>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</si>
  <si>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ЛС-117-03</t>
  </si>
  <si>
    <t>ПНР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</si>
  <si>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</si>
  <si>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</si>
  <si>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</si>
  <si>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</si>
  <si>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</si>
  <si>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</si>
  <si>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</si>
  <si>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</si>
  <si>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</si>
  <si>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</si>
  <si>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</si>
  <si>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</si>
  <si>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</si>
  <si>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</si>
  <si>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</si>
  <si>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</si>
  <si>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</si>
  <si>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</si>
  <si>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</si>
  <si>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</si>
  <si>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</si>
  <si>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ОСР-107-09-01</t>
  </si>
  <si>
    <t>325/пр 25.05.2021 Пр.1 п.50 Пр.4 п.67</t>
  </si>
  <si>
    <t>Письмо Госстроя №1336-ВК/1</t>
  </si>
  <si>
    <t>Дополнительные затраты при производстве работ в зимнее время по видам ОКС,  2,9 х 0, 9 =  2,61%</t>
  </si>
  <si>
    <t>ПНР "Реконструкция ВЛ-0,4 кВ от КТП Пер 719/2х630 кВА" Сызранский район Самарская область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</si>
  <si>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</si>
  <si>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</si>
  <si>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</si>
  <si>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</si>
  <si>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</si>
  <si>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</si>
  <si>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117-02-01</t>
  </si>
  <si>
    <t>Наименование сметы</t>
  </si>
  <si>
    <t>Реконструкция КТП У 203/100 кВА с заменой на КТП Шигонский район Самарская область (КЛ 0,4 кВ 13 м)</t>
  </si>
  <si>
    <t>Наименование локальных сметных расчетов (смет), затрат</t>
  </si>
  <si>
    <t>Итого</t>
  </si>
  <si>
    <t>ОБЪЕКТНЫЙ СМЕТНЫЙ РАСЧЕТ № ОСР 117-07-01</t>
  </si>
  <si>
    <t>ЛС-117-07-01</t>
  </si>
  <si>
    <t>ОБЪЕКТНЫЙ СМЕТНЫЙ РАСЧЕТ № ОСР 117-09-01</t>
  </si>
  <si>
    <t>Пусконаладочные работы</t>
  </si>
  <si>
    <t>ЛС-117-09-01</t>
  </si>
  <si>
    <t>ОБЪЕКТНЫЙ СМЕТНЫЙ РАСЧЕТ № ОСР 117-12-01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</si>
  <si>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</si>
  <si>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</si>
  <si>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</si>
  <si>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</si>
  <si>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ЛС-107-02</t>
  </si>
  <si>
    <t>Коммерческий учет</t>
  </si>
  <si>
    <t>ОБЪЕКТНЫЙ СМЕТНЫЙ РАСЧЕТ № ОСР 107-07-01</t>
  </si>
  <si>
    <t>ЛС-107-09-02</t>
  </si>
  <si>
    <t>ПНР КУ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</si>
  <si>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</si>
  <si>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</si>
  <si>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</si>
  <si>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</si>
  <si>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</si>
  <si>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</si>
  <si>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</si>
  <si>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</si>
  <si>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117-02-01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</si>
  <si>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</si>
  <si>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</si>
  <si>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</si>
  <si>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</si>
  <si>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</si>
  <si>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</si>
  <si>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117-07-01</t>
  </si>
  <si>
    <t>ОСР 117-09-01</t>
  </si>
  <si>
    <t>ОСР 117-12-01</t>
  </si>
  <si>
    <t>ОСР 107-02-01</t>
  </si>
  <si>
    <t>шт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</si>
  <si>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</si>
  <si>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</si>
  <si>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</si>
  <si>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</si>
  <si>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</si>
  <si>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</si>
  <si>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</si>
  <si>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</si>
  <si>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</si>
  <si>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</si>
  <si>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</si>
  <si>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</si>
  <si>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</si>
  <si>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</si>
  <si>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</si>
  <si>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</si>
  <si>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</si>
  <si>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</si>
  <si>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</si>
  <si>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</si>
  <si>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</si>
  <si>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</si>
  <si>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</si>
  <si>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</si>
  <si>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</si>
  <si>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</si>
  <si>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</si>
  <si>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</si>
  <si>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АПвПг 3х50мк</t>
  </si>
  <si>
    <t>ФСБЦ-21.1.07.02-1158</t>
  </si>
  <si>
    <t>Реконструкция КЛ-0,4 кВ от КТП КЛВ 829 10/0,4/160 кВА (0,05 км)</t>
  </si>
  <si>
    <t>Реконструкция КЛ-0,4 кВ от КТП КЛВ 829 10/0,4/160 кВА (0,05 км)</t>
  </si>
  <si>
    <t>Реконструкция КЛ-0,4 кВ от КТП КЛВ 829 10/0,4/160 кВА (0,05 км)</t>
  </si>
  <si>
    <t>Реконструкция КЛ-0,4 кВ от КТП КЛВ 829 10/0,4/160 кВА (0,05 км)</t>
  </si>
  <si>
    <t>Реконструкция КЛ-0,4 кВ от КТП КЛВ 829 10/0,4/160 кВА (0,05 км)</t>
  </si>
  <si>
    <t>Реконструкция КЛ-0,4 кВ от КТП КЛВ 829 10/0,4/160 кВА (0,05 км)</t>
  </si>
  <si>
    <t>Реконструкция КЛ-0,4 кВ от КТП КЛВ 829 10/0,4/160 кВА (0,05 км)</t>
  </si>
  <si>
    <t>Реконструкция КЛ-0,4 кВ от КТП КЛВ 829 10/0,4/160 кВА (0,05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</si>
</sst>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FAF8DF51-B1B4-4631-A198-574832C87CE6}"/>
    <cellStyle name="Обычный" xfId="0" builtinId="0"/>
    <cellStyle name="Обычный 2" xfId="4" xr:uid="{049D89B7-8325-427A-BA0B-5742C87156A4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44140625" customWidth="1"/>
    <col min="9" max="9" width="14.1093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154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137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138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139</v>
      </c>
      <c r="C26" s="54"/>
      <c r="D26" s="51"/>
      <c r="E26" s="51"/>
      <c r="F26" s="51"/>
      <c r="G26" s="52"/>
      <c r="H26" s="52" t="s">
        <v>140</v>
      </c>
      <c r="I26" s="52"/>
    </row>
    <row r="27" spans="1:9" ht="17.100000000000001" customHeight="1" x14ac:dyDescent="0.3">
      <c r="A27" s="55" t="s">
        <v>6</v>
      </c>
      <c r="B27" s="53" t="s">
        <v>141</v>
      </c>
      <c r="C27" s="56">
        <v>0</v>
      </c>
      <c r="D27" s="57"/>
      <c r="E27" s="57"/>
      <c r="F27" s="57"/>
      <c r="G27" s="58" t="s">
        <v>142</v>
      </c>
      <c r="H27" s="58" t="s">
        <v>143</v>
      </c>
      <c r="I27" s="58" t="s">
        <v>144</v>
      </c>
    </row>
    <row r="28" spans="1:9" ht="17.100000000000001" customHeight="1" x14ac:dyDescent="0.3">
      <c r="A28" s="55" t="s">
        <v>7</v>
      </c>
      <c r="B28" s="53" t="s">
        <v>145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146</v>
      </c>
      <c r="C29" s="62">
        <f>ССР!G65*1.2</f>
        <v>12.369230769230398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12.369230769230398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147</v>
      </c>
      <c r="C31" s="62">
        <f>C30-ROUND(C30/1.2,5)</f>
        <v>2.0615407692303993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148</v>
      </c>
      <c r="C32" s="67">
        <f>C30*I36</f>
        <v>14.34821244842918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149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139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141</v>
      </c>
      <c r="C35" s="76">
        <f>ССР!D74+ССР!E74</f>
        <v>249.65010445053437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145</v>
      </c>
      <c r="C36" s="76">
        <f>0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146</v>
      </c>
      <c r="C37" s="76">
        <f>ССР!G74-'Сводка затрат'!C29</f>
        <v>10.335788014252174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259.98589246478656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147</v>
      </c>
      <c r="C39" s="62">
        <f>C38-ROUND(C38/1.2,5)</f>
        <v>43.330982464786558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148</v>
      </c>
      <c r="C40" s="77">
        <f>C38*I37</f>
        <v>314.91424971597002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150</v>
      </c>
      <c r="C42" s="103">
        <f>C40+C32</f>
        <v>329.26246216439921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151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128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129</v>
      </c>
      <c r="B3" s="6" t="s">
        <v>130</v>
      </c>
      <c r="C3" s="6" t="s">
        <v>131</v>
      </c>
      <c r="D3" s="6" t="s">
        <v>132</v>
      </c>
      <c r="E3" s="6" t="s">
        <v>133</v>
      </c>
      <c r="F3" s="6" t="s">
        <v>134</v>
      </c>
      <c r="G3" s="6" t="s">
        <v>135</v>
      </c>
      <c r="H3" s="6" t="s">
        <v>136</v>
      </c>
    </row>
    <row r="4" spans="1:8" ht="39" customHeight="1" x14ac:dyDescent="0.3">
      <c r="A4" s="25" t="s">
        <v>152</v>
      </c>
      <c r="B4" s="26" t="s">
        <v>117</v>
      </c>
      <c r="C4" s="27">
        <v>0.36153846153845998</v>
      </c>
      <c r="D4" s="27">
        <v>55.815508477115003</v>
      </c>
      <c r="E4" s="26">
        <v>0.4</v>
      </c>
      <c r="F4" s="25" t="s">
        <v>152</v>
      </c>
      <c r="G4" s="27">
        <v>20.179453064802999</v>
      </c>
      <c r="H4" s="28" t="s">
        <v>153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58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86.076923076922995</v>
      </c>
      <c r="E25" s="20">
        <v>39.153846153845997</v>
      </c>
      <c r="F25" s="20">
        <v>0</v>
      </c>
      <c r="G25" s="20">
        <v>0</v>
      </c>
      <c r="H25" s="20">
        <v>125.23076923076999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30.679042063598999</v>
      </c>
      <c r="E26" s="20">
        <v>2.4142153951623002</v>
      </c>
      <c r="F26" s="20">
        <v>0</v>
      </c>
      <c r="G26" s="20">
        <v>0</v>
      </c>
      <c r="H26" s="20">
        <v>33.093257458761002</v>
      </c>
    </row>
    <row r="27" spans="1:8" ht="17.100000000000001" customHeight="1" x14ac:dyDescent="0.3">
      <c r="A27" s="6"/>
      <c r="B27" s="9"/>
      <c r="C27" s="9" t="s">
        <v>28</v>
      </c>
      <c r="D27" s="20">
        <v>116.75596514052</v>
      </c>
      <c r="E27" s="20">
        <v>41.568061549008</v>
      </c>
      <c r="F27" s="20">
        <v>0</v>
      </c>
      <c r="G27" s="20">
        <v>0</v>
      </c>
      <c r="H27" s="20">
        <v>158.32402668953</v>
      </c>
    </row>
    <row r="28" spans="1:8" ht="17.100000000000001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7.100000000000001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7.100000000000001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7.100000000000001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7.100000000000001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7.100000000000001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3.9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7.100000000000001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7.100000000000001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>
        <v>3</v>
      </c>
      <c r="B41" s="21" t="s">
        <v>38</v>
      </c>
      <c r="C41" s="22" t="s">
        <v>39</v>
      </c>
      <c r="D41" s="20">
        <v>34.653846153845997</v>
      </c>
      <c r="E41" s="20">
        <v>0</v>
      </c>
      <c r="F41" s="20">
        <v>0</v>
      </c>
      <c r="G41" s="20">
        <v>0</v>
      </c>
      <c r="H41" s="20">
        <v>34.653846153845997</v>
      </c>
    </row>
    <row r="42" spans="1:8" ht="17.100000000000001" customHeight="1" x14ac:dyDescent="0.3">
      <c r="A42" s="6"/>
      <c r="B42" s="9"/>
      <c r="C42" s="9" t="s">
        <v>40</v>
      </c>
      <c r="D42" s="20">
        <v>34.653846153845997</v>
      </c>
      <c r="E42" s="20">
        <v>0</v>
      </c>
      <c r="F42" s="20">
        <v>0</v>
      </c>
      <c r="G42" s="20">
        <v>0</v>
      </c>
      <c r="H42" s="20">
        <v>34.653846153845997</v>
      </c>
    </row>
    <row r="43" spans="1:8" ht="17.100000000000001" customHeight="1" x14ac:dyDescent="0.3">
      <c r="A43" s="6"/>
      <c r="B43" s="9"/>
      <c r="C43" s="9" t="s">
        <v>41</v>
      </c>
      <c r="D43" s="20">
        <v>151.40981129437</v>
      </c>
      <c r="E43" s="20">
        <v>41.568061549008</v>
      </c>
      <c r="F43" s="20">
        <v>0</v>
      </c>
      <c r="G43" s="20">
        <v>0</v>
      </c>
      <c r="H43" s="20">
        <v>192.97787284338</v>
      </c>
    </row>
    <row r="44" spans="1:8" ht="17.100000000000001" customHeight="1" x14ac:dyDescent="0.3">
      <c r="A44" s="6"/>
      <c r="B44" s="9"/>
      <c r="C44" s="10" t="s">
        <v>42</v>
      </c>
      <c r="D44" s="20"/>
      <c r="E44" s="20"/>
      <c r="F44" s="20"/>
      <c r="G44" s="20"/>
      <c r="H44" s="20"/>
    </row>
    <row r="45" spans="1:8" ht="31.2" x14ac:dyDescent="0.3">
      <c r="A45" s="6">
        <v>4</v>
      </c>
      <c r="B45" s="6" t="s">
        <v>43</v>
      </c>
      <c r="C45" s="32" t="s">
        <v>44</v>
      </c>
      <c r="D45" s="20">
        <v>2.4230769230768998</v>
      </c>
      <c r="E45" s="20">
        <v>0.76923076923077005</v>
      </c>
      <c r="F45" s="20">
        <v>0</v>
      </c>
      <c r="G45" s="20">
        <v>0</v>
      </c>
      <c r="H45" s="20">
        <v>3.1923076923077001</v>
      </c>
    </row>
    <row r="46" spans="1:8" ht="31.2" x14ac:dyDescent="0.3">
      <c r="A46" s="6">
        <v>5</v>
      </c>
      <c r="B46" s="6" t="s">
        <v>45</v>
      </c>
      <c r="C46" s="32" t="s">
        <v>46</v>
      </c>
      <c r="D46" s="20">
        <v>0.61358084127196999</v>
      </c>
      <c r="E46" s="20">
        <v>4.8284307903243999E-2</v>
      </c>
      <c r="F46" s="20">
        <v>0</v>
      </c>
      <c r="G46" s="20">
        <v>0</v>
      </c>
      <c r="H46" s="20">
        <v>0.66186514917521999</v>
      </c>
    </row>
    <row r="47" spans="1:8" ht="17.100000000000001" customHeight="1" x14ac:dyDescent="0.3">
      <c r="A47" s="6"/>
      <c r="B47" s="9"/>
      <c r="C47" s="9" t="s">
        <v>47</v>
      </c>
      <c r="D47" s="20">
        <v>3.0366577643489001</v>
      </c>
      <c r="E47" s="20">
        <v>0.81751507713400995</v>
      </c>
      <c r="F47" s="20">
        <v>0</v>
      </c>
      <c r="G47" s="20">
        <v>0</v>
      </c>
      <c r="H47" s="20">
        <v>3.8541728414829</v>
      </c>
    </row>
    <row r="48" spans="1:8" ht="17.100000000000001" customHeight="1" x14ac:dyDescent="0.3">
      <c r="A48" s="6"/>
      <c r="B48" s="9"/>
      <c r="C48" s="9" t="s">
        <v>48</v>
      </c>
      <c r="D48" s="20">
        <v>154.44646905872</v>
      </c>
      <c r="E48" s="20">
        <v>42.385576626141997</v>
      </c>
      <c r="F48" s="20">
        <v>0</v>
      </c>
      <c r="G48" s="20">
        <v>0</v>
      </c>
      <c r="H48" s="20">
        <v>196.83204568485999</v>
      </c>
    </row>
    <row r="49" spans="1:8" ht="17.100000000000001" customHeight="1" x14ac:dyDescent="0.3">
      <c r="A49" s="6"/>
      <c r="B49" s="9"/>
      <c r="C49" s="9" t="s">
        <v>49</v>
      </c>
      <c r="D49" s="20"/>
      <c r="E49" s="20"/>
      <c r="F49" s="20"/>
      <c r="G49" s="20"/>
      <c r="H49" s="20"/>
    </row>
    <row r="50" spans="1:8" x14ac:dyDescent="0.3">
      <c r="A50" s="6">
        <v>6</v>
      </c>
      <c r="B50" s="6" t="s">
        <v>50</v>
      </c>
      <c r="C50" s="7" t="s">
        <v>51</v>
      </c>
      <c r="D50" s="20">
        <v>0</v>
      </c>
      <c r="E50" s="20">
        <v>0</v>
      </c>
      <c r="F50" s="20">
        <v>0</v>
      </c>
      <c r="G50" s="20">
        <v>4.4615384615384999</v>
      </c>
      <c r="H50" s="20">
        <v>4.4615384615384999</v>
      </c>
    </row>
    <row r="51" spans="1:8" ht="31.2" x14ac:dyDescent="0.3">
      <c r="A51" s="6">
        <v>7</v>
      </c>
      <c r="B51" s="6" t="s">
        <v>72</v>
      </c>
      <c r="C51" s="7" t="s">
        <v>76</v>
      </c>
      <c r="D51" s="20">
        <v>3.2307692307692002</v>
      </c>
      <c r="E51" s="20">
        <v>1.0384615384614999</v>
      </c>
      <c r="F51" s="20">
        <v>0</v>
      </c>
      <c r="G51" s="20">
        <v>0</v>
      </c>
      <c r="H51" s="20">
        <v>4.2692307692308002</v>
      </c>
    </row>
    <row r="52" spans="1:8" ht="31.2" x14ac:dyDescent="0.3">
      <c r="A52" s="6">
        <v>8</v>
      </c>
      <c r="B52" s="6" t="s">
        <v>73</v>
      </c>
      <c r="C52" s="7" t="s">
        <v>77</v>
      </c>
      <c r="D52" s="20">
        <v>0</v>
      </c>
      <c r="E52" s="20">
        <v>0</v>
      </c>
      <c r="F52" s="20">
        <v>0</v>
      </c>
      <c r="G52" s="20">
        <v>0.72731456123986005</v>
      </c>
      <c r="H52" s="20">
        <v>0.72731456123986005</v>
      </c>
    </row>
    <row r="53" spans="1:8" ht="31.2" x14ac:dyDescent="0.3">
      <c r="A53" s="6">
        <v>9</v>
      </c>
      <c r="B53" s="6" t="s">
        <v>74</v>
      </c>
      <c r="C53" s="7" t="s">
        <v>78</v>
      </c>
      <c r="D53" s="20">
        <v>0.81673745781713003</v>
      </c>
      <c r="E53" s="20">
        <v>6.4271242250009006E-2</v>
      </c>
      <c r="F53" s="20">
        <v>0</v>
      </c>
      <c r="G53" s="20">
        <v>0</v>
      </c>
      <c r="H53" s="20">
        <v>0.88100870006714005</v>
      </c>
    </row>
    <row r="54" spans="1:8" x14ac:dyDescent="0.3">
      <c r="A54" s="6">
        <v>10</v>
      </c>
      <c r="B54" s="6" t="s">
        <v>75</v>
      </c>
      <c r="C54" s="7" t="s">
        <v>79</v>
      </c>
      <c r="D54" s="20">
        <v>0</v>
      </c>
      <c r="E54" s="20">
        <v>0</v>
      </c>
      <c r="F54" s="20">
        <v>0</v>
      </c>
      <c r="G54" s="20">
        <v>0.73248616059220995</v>
      </c>
      <c r="H54" s="20">
        <v>0.73248616059220995</v>
      </c>
    </row>
    <row r="55" spans="1:8" x14ac:dyDescent="0.3">
      <c r="A55" s="6">
        <v>11</v>
      </c>
      <c r="B55" s="6"/>
      <c r="C55" s="7" t="s">
        <v>80</v>
      </c>
      <c r="D55" s="20">
        <v>0</v>
      </c>
      <c r="E55" s="20">
        <v>0</v>
      </c>
      <c r="F55" s="20">
        <v>0</v>
      </c>
      <c r="G55" s="20">
        <v>1.4901428242465999</v>
      </c>
      <c r="H55" s="20">
        <v>1.4901428242465999</v>
      </c>
    </row>
    <row r="56" spans="1:8" x14ac:dyDescent="0.3">
      <c r="A56" s="6">
        <v>12</v>
      </c>
      <c r="B56" s="6"/>
      <c r="C56" s="7" t="s">
        <v>81</v>
      </c>
      <c r="D56" s="20">
        <v>0</v>
      </c>
      <c r="E56" s="20">
        <v>0</v>
      </c>
      <c r="F56" s="20">
        <v>0</v>
      </c>
      <c r="G56" s="20">
        <v>0.65058198200633999</v>
      </c>
      <c r="H56" s="20">
        <v>0.65058198200633999</v>
      </c>
    </row>
    <row r="57" spans="1:8" ht="17.100000000000001" customHeight="1" x14ac:dyDescent="0.3">
      <c r="A57" s="6"/>
      <c r="B57" s="9"/>
      <c r="C57" s="9" t="s">
        <v>71</v>
      </c>
      <c r="D57" s="20">
        <v>4.0475066885863997</v>
      </c>
      <c r="E57" s="20">
        <v>1.1027327807114999</v>
      </c>
      <c r="F57" s="20">
        <v>0</v>
      </c>
      <c r="G57" s="20">
        <v>8.0620639896234998</v>
      </c>
      <c r="H57" s="20">
        <v>13.212303458920999</v>
      </c>
    </row>
    <row r="58" spans="1:8" ht="17.100000000000001" customHeight="1" x14ac:dyDescent="0.3">
      <c r="A58" s="6"/>
      <c r="B58" s="9"/>
      <c r="C58" s="9" t="s">
        <v>70</v>
      </c>
      <c r="D58" s="20">
        <v>158.4939757473</v>
      </c>
      <c r="E58" s="20">
        <v>43.488309406854</v>
      </c>
      <c r="F58" s="20">
        <v>0</v>
      </c>
      <c r="G58" s="20">
        <v>8.0620639896234998</v>
      </c>
      <c r="H58" s="20">
        <v>210.04434914378001</v>
      </c>
    </row>
    <row r="59" spans="1:8" ht="17.100000000000001" customHeight="1" x14ac:dyDescent="0.3">
      <c r="A59" s="6"/>
      <c r="B59" s="9"/>
      <c r="C59" s="9" t="s">
        <v>69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7.100000000000001" customHeight="1" x14ac:dyDescent="0.3">
      <c r="A61" s="6"/>
      <c r="B61" s="9"/>
      <c r="C61" s="9" t="s">
        <v>68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7.100000000000001" customHeight="1" x14ac:dyDescent="0.3">
      <c r="A62" s="6"/>
      <c r="B62" s="9"/>
      <c r="C62" s="9" t="s">
        <v>67</v>
      </c>
      <c r="D62" s="20">
        <v>158.4939757473</v>
      </c>
      <c r="E62" s="20">
        <v>43.488309406854</v>
      </c>
      <c r="F62" s="20">
        <v>0</v>
      </c>
      <c r="G62" s="20">
        <v>8.0620639896234998</v>
      </c>
      <c r="H62" s="20">
        <v>210.04434914378001</v>
      </c>
    </row>
    <row r="63" spans="1:8" ht="153" customHeight="1" x14ac:dyDescent="0.3">
      <c r="A63" s="6"/>
      <c r="B63" s="9"/>
      <c r="C63" s="9" t="s">
        <v>66</v>
      </c>
      <c r="D63" s="20"/>
      <c r="E63" s="20"/>
      <c r="F63" s="20"/>
      <c r="G63" s="20"/>
      <c r="H63" s="20"/>
    </row>
    <row r="64" spans="1:8" x14ac:dyDescent="0.3">
      <c r="A64" s="6">
        <v>13</v>
      </c>
      <c r="B64" s="6" t="s">
        <v>65</v>
      </c>
      <c r="C64" s="7" t="s">
        <v>64</v>
      </c>
      <c r="D64" s="20">
        <v>0</v>
      </c>
      <c r="E64" s="20">
        <v>0</v>
      </c>
      <c r="F64" s="20">
        <v>0</v>
      </c>
      <c r="G64" s="20">
        <v>10.307692307691999</v>
      </c>
      <c r="H64" s="20">
        <v>10.307692307691999</v>
      </c>
    </row>
    <row r="65" spans="1:8" ht="17.100000000000001" customHeight="1" x14ac:dyDescent="0.3">
      <c r="A65" s="6"/>
      <c r="B65" s="9"/>
      <c r="C65" s="9" t="s">
        <v>63</v>
      </c>
      <c r="D65" s="20">
        <v>0</v>
      </c>
      <c r="E65" s="20">
        <v>0</v>
      </c>
      <c r="F65" s="20">
        <v>0</v>
      </c>
      <c r="G65" s="20">
        <v>10.307692307691999</v>
      </c>
      <c r="H65" s="20">
        <v>10.307692307691999</v>
      </c>
    </row>
    <row r="66" spans="1:8" ht="17.100000000000001" customHeight="1" x14ac:dyDescent="0.3">
      <c r="A66" s="6"/>
      <c r="B66" s="9"/>
      <c r="C66" s="9" t="s">
        <v>62</v>
      </c>
      <c r="D66" s="20">
        <v>158.4939757473</v>
      </c>
      <c r="E66" s="20">
        <v>43.488309406854</v>
      </c>
      <c r="F66" s="20">
        <v>0</v>
      </c>
      <c r="G66" s="20">
        <v>18.369756297315998</v>
      </c>
      <c r="H66" s="20">
        <v>220.35204145147</v>
      </c>
    </row>
    <row r="67" spans="1:8" ht="17.100000000000001" customHeight="1" x14ac:dyDescent="0.3">
      <c r="A67" s="6"/>
      <c r="B67" s="9"/>
      <c r="C67" s="9" t="s">
        <v>61</v>
      </c>
      <c r="D67" s="20"/>
      <c r="E67" s="20"/>
      <c r="F67" s="20"/>
      <c r="G67" s="20"/>
      <c r="H67" s="20"/>
    </row>
    <row r="68" spans="1:8" ht="33.9" customHeight="1" x14ac:dyDescent="0.3">
      <c r="A68" s="6">
        <v>14</v>
      </c>
      <c r="B68" s="6" t="s">
        <v>60</v>
      </c>
      <c r="C68" s="7" t="s">
        <v>59</v>
      </c>
      <c r="D68" s="20">
        <f>D66 * 3%</f>
        <v>4.7548192724189997</v>
      </c>
      <c r="E68" s="20">
        <f>E66 * 3%</f>
        <v>1.3046492822056199</v>
      </c>
      <c r="F68" s="20">
        <f>F66 * 3%</f>
        <v>0</v>
      </c>
      <c r="G68" s="20">
        <f>G66 * 3%</f>
        <v>0.55109268891947993</v>
      </c>
      <c r="H68" s="20">
        <f>SUM(D68:G68)</f>
        <v>6.6105612435441001</v>
      </c>
    </row>
    <row r="69" spans="1:8" ht="17.100000000000001" customHeight="1" x14ac:dyDescent="0.3">
      <c r="A69" s="6"/>
      <c r="B69" s="9"/>
      <c r="C69" s="9" t="s">
        <v>58</v>
      </c>
      <c r="D69" s="20">
        <f>D68</f>
        <v>4.7548192724189997</v>
      </c>
      <c r="E69" s="20">
        <f>E68</f>
        <v>1.3046492822056199</v>
      </c>
      <c r="F69" s="20">
        <f>F68</f>
        <v>0</v>
      </c>
      <c r="G69" s="20">
        <f>G68</f>
        <v>0.55109268891947993</v>
      </c>
      <c r="H69" s="20">
        <f>SUM(D69:G69)</f>
        <v>6.6105612435441001</v>
      </c>
    </row>
    <row r="70" spans="1:8" ht="17.100000000000001" customHeight="1" x14ac:dyDescent="0.3">
      <c r="A70" s="6"/>
      <c r="B70" s="9"/>
      <c r="C70" s="9" t="s">
        <v>57</v>
      </c>
      <c r="D70" s="20">
        <f>D69 + D66</f>
        <v>163.24879501971901</v>
      </c>
      <c r="E70" s="20">
        <f>E69 + E66</f>
        <v>44.792958689059617</v>
      </c>
      <c r="F70" s="20">
        <f>F69 + F66</f>
        <v>0</v>
      </c>
      <c r="G70" s="20">
        <f>G69 + G66</f>
        <v>18.920848986235477</v>
      </c>
      <c r="H70" s="20">
        <f>SUM(D70:G70)</f>
        <v>226.96260269501411</v>
      </c>
    </row>
    <row r="71" spans="1:8" ht="17.100000000000001" customHeight="1" x14ac:dyDescent="0.3">
      <c r="A71" s="6"/>
      <c r="B71" s="9"/>
      <c r="C71" s="9" t="s">
        <v>56</v>
      </c>
      <c r="D71" s="20"/>
      <c r="E71" s="20"/>
      <c r="F71" s="20"/>
      <c r="G71" s="20"/>
      <c r="H71" s="20"/>
    </row>
    <row r="72" spans="1:8" ht="17.100000000000001" customHeight="1" x14ac:dyDescent="0.3">
      <c r="A72" s="6">
        <v>15</v>
      </c>
      <c r="B72" s="6" t="s">
        <v>55</v>
      </c>
      <c r="C72" s="7" t="s">
        <v>54</v>
      </c>
      <c r="D72" s="20">
        <f>D70 * 20%</f>
        <v>32.649759003943807</v>
      </c>
      <c r="E72" s="20">
        <f>E70 * 20%</f>
        <v>8.9585917378119237</v>
      </c>
      <c r="F72" s="20">
        <f>F70 * 20%</f>
        <v>0</v>
      </c>
      <c r="G72" s="20">
        <f>G70 * 20%</f>
        <v>3.7841697972470953</v>
      </c>
      <c r="H72" s="20">
        <f>SUM(D72:G72)</f>
        <v>45.392520539002824</v>
      </c>
    </row>
    <row r="73" spans="1:8" ht="17.100000000000001" customHeight="1" x14ac:dyDescent="0.3">
      <c r="A73" s="6"/>
      <c r="B73" s="9"/>
      <c r="C73" s="9" t="s">
        <v>53</v>
      </c>
      <c r="D73" s="20">
        <f>D72</f>
        <v>32.649759003943807</v>
      </c>
      <c r="E73" s="20">
        <f>E72</f>
        <v>8.9585917378119237</v>
      </c>
      <c r="F73" s="20">
        <f>F72</f>
        <v>0</v>
      </c>
      <c r="G73" s="20">
        <f>G72</f>
        <v>3.7841697972470953</v>
      </c>
      <c r="H73" s="20">
        <f>SUM(D73:G73)</f>
        <v>45.392520539002824</v>
      </c>
    </row>
    <row r="74" spans="1:8" ht="17.100000000000001" customHeight="1" x14ac:dyDescent="0.3">
      <c r="A74" s="6"/>
      <c r="B74" s="9"/>
      <c r="C74" s="9" t="s">
        <v>52</v>
      </c>
      <c r="D74" s="20">
        <f>D73 + D70</f>
        <v>195.89855402366283</v>
      </c>
      <c r="E74" s="20">
        <f>E73 + E70</f>
        <v>53.751550426871539</v>
      </c>
      <c r="F74" s="20">
        <f>F73 + F70</f>
        <v>0</v>
      </c>
      <c r="G74" s="20">
        <f>G73 + G70</f>
        <v>22.705018783482572</v>
      </c>
      <c r="H74" s="20">
        <f>SUM(D74:G74)</f>
        <v>272.35512323401696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156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85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24</v>
      </c>
      <c r="C13" s="25" t="s">
        <v>25</v>
      </c>
      <c r="D13" s="19">
        <v>86.084458461826998</v>
      </c>
      <c r="E13" s="19">
        <v>39.159183252562002</v>
      </c>
      <c r="F13" s="19">
        <v>0</v>
      </c>
      <c r="G13" s="19">
        <v>0</v>
      </c>
      <c r="H13" s="19">
        <v>125.24364171438999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86.084458461826998</v>
      </c>
      <c r="E14" s="19">
        <v>39.159183252562002</v>
      </c>
      <c r="F14" s="19">
        <v>0</v>
      </c>
      <c r="G14" s="19">
        <v>0</v>
      </c>
      <c r="H14" s="19">
        <v>125.24364171438999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157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 t="s">
        <v>39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39</v>
      </c>
      <c r="D13" s="19">
        <v>0</v>
      </c>
      <c r="E13" s="19">
        <v>0</v>
      </c>
      <c r="F13" s="19">
        <v>0</v>
      </c>
      <c r="G13" s="19">
        <v>34.639235552896999</v>
      </c>
      <c r="H13" s="19">
        <v>34.639235552896999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34.639235552896999</v>
      </c>
      <c r="H14" s="19">
        <v>34.639235552896999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158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92</v>
      </c>
      <c r="D13" s="19">
        <v>0</v>
      </c>
      <c r="E13" s="19">
        <v>0</v>
      </c>
      <c r="F13" s="19">
        <v>0</v>
      </c>
      <c r="G13" s="19">
        <v>4.7664903014661997</v>
      </c>
      <c r="H13" s="19">
        <v>4.7664903014661997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4.7664903014661997</v>
      </c>
      <c r="H14" s="19">
        <v>4.7664903014661997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159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95</v>
      </c>
      <c r="D13" s="19">
        <v>0</v>
      </c>
      <c r="E13" s="19">
        <v>0</v>
      </c>
      <c r="F13" s="19">
        <v>0</v>
      </c>
      <c r="G13" s="19">
        <v>10.307692307691999</v>
      </c>
      <c r="H13" s="19">
        <v>10.307692307691999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10.307692307691999</v>
      </c>
      <c r="H14" s="19">
        <v>10.307692307691999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160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85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30.679042063598999</v>
      </c>
      <c r="E13" s="19">
        <v>2.4142153951623002</v>
      </c>
      <c r="F13" s="19">
        <v>0</v>
      </c>
      <c r="G13" s="19">
        <v>0</v>
      </c>
      <c r="H13" s="19">
        <v>33.093257458761002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30.679042063598999</v>
      </c>
      <c r="E14" s="19">
        <v>2.4142153951623002</v>
      </c>
      <c r="F14" s="19">
        <v>0</v>
      </c>
      <c r="G14" s="19">
        <v>0</v>
      </c>
      <c r="H14" s="19">
        <v>33.093257458761002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161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85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103</v>
      </c>
      <c r="D13" s="19">
        <v>0</v>
      </c>
      <c r="E13" s="19">
        <v>0</v>
      </c>
      <c r="F13" s="19">
        <v>0</v>
      </c>
      <c r="G13" s="19">
        <v>0.24243818707996001</v>
      </c>
      <c r="H13" s="19">
        <v>0.24243818707996001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0.24243818707996001</v>
      </c>
      <c r="H14" s="19">
        <v>0.24243818707996001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5" zoomScaleNormal="87" workbookViewId="0">
      <selection activeCell="H3" sqref="H3:H62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104</v>
      </c>
      <c r="B1" s="37" t="s">
        <v>105</v>
      </c>
      <c r="C1" s="37" t="s">
        <v>106</v>
      </c>
      <c r="D1" s="37" t="s">
        <v>107</v>
      </c>
      <c r="E1" s="37" t="s">
        <v>108</v>
      </c>
      <c r="F1" s="37" t="s">
        <v>109</v>
      </c>
      <c r="G1" s="37" t="s">
        <v>110</v>
      </c>
      <c r="H1" s="37" t="s">
        <v>111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86</v>
      </c>
      <c r="B3" s="100"/>
      <c r="C3" s="45"/>
      <c r="D3" s="43">
        <v>125.24364171438999</v>
      </c>
      <c r="E3" s="41"/>
      <c r="F3" s="41"/>
      <c r="G3" s="41"/>
      <c r="H3" s="48"/>
    </row>
    <row r="4" spans="1:8" x14ac:dyDescent="0.3">
      <c r="A4" s="94" t="s">
        <v>112</v>
      </c>
      <c r="B4" s="42" t="s">
        <v>113</v>
      </c>
      <c r="C4" s="45"/>
      <c r="D4" s="43">
        <v>86.084458461826998</v>
      </c>
      <c r="E4" s="41"/>
      <c r="F4" s="41"/>
      <c r="G4" s="41"/>
      <c r="H4" s="48"/>
    </row>
    <row r="5" spans="1:8" x14ac:dyDescent="0.3">
      <c r="A5" s="94"/>
      <c r="B5" s="42" t="s">
        <v>114</v>
      </c>
      <c r="C5" s="37"/>
      <c r="D5" s="43">
        <v>39.159183252562002</v>
      </c>
      <c r="E5" s="41"/>
      <c r="F5" s="41"/>
      <c r="G5" s="41"/>
      <c r="H5" s="47"/>
    </row>
    <row r="6" spans="1:8" x14ac:dyDescent="0.3">
      <c r="A6" s="97"/>
      <c r="B6" s="42" t="s">
        <v>115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116</v>
      </c>
      <c r="C7" s="37"/>
      <c r="D7" s="43">
        <v>0</v>
      </c>
      <c r="E7" s="41"/>
      <c r="F7" s="41"/>
      <c r="G7" s="41"/>
      <c r="H7" s="47"/>
    </row>
    <row r="8" spans="1:8" x14ac:dyDescent="0.3">
      <c r="A8" s="95" t="s">
        <v>25</v>
      </c>
      <c r="B8" s="96"/>
      <c r="C8" s="94" t="s">
        <v>118</v>
      </c>
      <c r="D8" s="44">
        <v>125.24364171438999</v>
      </c>
      <c r="E8" s="41">
        <v>0.05</v>
      </c>
      <c r="F8" s="41" t="s">
        <v>117</v>
      </c>
      <c r="G8" s="44">
        <v>2504.8728342877998</v>
      </c>
      <c r="H8" s="47"/>
    </row>
    <row r="9" spans="1:8" x14ac:dyDescent="0.3">
      <c r="A9" s="98">
        <v>1</v>
      </c>
      <c r="B9" s="42" t="s">
        <v>113</v>
      </c>
      <c r="C9" s="94"/>
      <c r="D9" s="44">
        <v>86.084458461826998</v>
      </c>
      <c r="E9" s="41"/>
      <c r="F9" s="41"/>
      <c r="G9" s="41"/>
      <c r="H9" s="97" t="s">
        <v>86</v>
      </c>
    </row>
    <row r="10" spans="1:8" x14ac:dyDescent="0.3">
      <c r="A10" s="94"/>
      <c r="B10" s="42" t="s">
        <v>114</v>
      </c>
      <c r="C10" s="94"/>
      <c r="D10" s="44">
        <v>39.159183252562002</v>
      </c>
      <c r="E10" s="41"/>
      <c r="F10" s="41"/>
      <c r="G10" s="41"/>
      <c r="H10" s="97"/>
    </row>
    <row r="11" spans="1:8" x14ac:dyDescent="0.3">
      <c r="A11" s="94"/>
      <c r="B11" s="42" t="s">
        <v>115</v>
      </c>
      <c r="C11" s="94"/>
      <c r="D11" s="44">
        <v>0</v>
      </c>
      <c r="E11" s="41"/>
      <c r="F11" s="41"/>
      <c r="G11" s="41"/>
      <c r="H11" s="97"/>
    </row>
    <row r="12" spans="1:8" x14ac:dyDescent="0.3">
      <c r="A12" s="94"/>
      <c r="B12" s="42" t="s">
        <v>116</v>
      </c>
      <c r="C12" s="94"/>
      <c r="D12" s="44">
        <v>0</v>
      </c>
      <c r="E12" s="41"/>
      <c r="F12" s="41"/>
      <c r="G12" s="41"/>
      <c r="H12" s="97"/>
    </row>
    <row r="13" spans="1:8" ht="24.6" x14ac:dyDescent="0.3">
      <c r="A13" s="99" t="s">
        <v>39</v>
      </c>
      <c r="B13" s="100"/>
      <c r="C13" s="37"/>
      <c r="D13" s="43">
        <v>34.639235552896999</v>
      </c>
      <c r="E13" s="41"/>
      <c r="F13" s="41"/>
      <c r="G13" s="41"/>
      <c r="H13" s="47"/>
    </row>
    <row r="14" spans="1:8" x14ac:dyDescent="0.3">
      <c r="A14" s="94" t="s">
        <v>119</v>
      </c>
      <c r="B14" s="42" t="s">
        <v>113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114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115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116</v>
      </c>
      <c r="C17" s="37"/>
      <c r="D17" s="43">
        <v>34.639235552896999</v>
      </c>
      <c r="E17" s="41"/>
      <c r="F17" s="41"/>
      <c r="G17" s="41"/>
      <c r="H17" s="47"/>
    </row>
    <row r="18" spans="1:8" x14ac:dyDescent="0.3">
      <c r="A18" s="95" t="s">
        <v>39</v>
      </c>
      <c r="B18" s="96"/>
      <c r="C18" s="94" t="s">
        <v>118</v>
      </c>
      <c r="D18" s="44">
        <v>34.639235552896999</v>
      </c>
      <c r="E18" s="41">
        <v>0.05</v>
      </c>
      <c r="F18" s="41" t="s">
        <v>117</v>
      </c>
      <c r="G18" s="44">
        <v>692.78471105793994</v>
      </c>
      <c r="H18" s="47"/>
    </row>
    <row r="19" spans="1:8" x14ac:dyDescent="0.3">
      <c r="A19" s="98">
        <v>1</v>
      </c>
      <c r="B19" s="42" t="s">
        <v>113</v>
      </c>
      <c r="C19" s="94"/>
      <c r="D19" s="44">
        <v>0</v>
      </c>
      <c r="E19" s="41"/>
      <c r="F19" s="41"/>
      <c r="G19" s="41"/>
      <c r="H19" s="97" t="s">
        <v>86</v>
      </c>
    </row>
    <row r="20" spans="1:8" x14ac:dyDescent="0.3">
      <c r="A20" s="94"/>
      <c r="B20" s="42" t="s">
        <v>114</v>
      </c>
      <c r="C20" s="94"/>
      <c r="D20" s="44">
        <v>0</v>
      </c>
      <c r="E20" s="41"/>
      <c r="F20" s="41"/>
      <c r="G20" s="41"/>
      <c r="H20" s="97"/>
    </row>
    <row r="21" spans="1:8" x14ac:dyDescent="0.3">
      <c r="A21" s="94"/>
      <c r="B21" s="42" t="s">
        <v>115</v>
      </c>
      <c r="C21" s="94"/>
      <c r="D21" s="44">
        <v>0</v>
      </c>
      <c r="E21" s="41"/>
      <c r="F21" s="41"/>
      <c r="G21" s="41"/>
      <c r="H21" s="97"/>
    </row>
    <row r="22" spans="1:8" x14ac:dyDescent="0.3">
      <c r="A22" s="94"/>
      <c r="B22" s="42" t="s">
        <v>116</v>
      </c>
      <c r="C22" s="94"/>
      <c r="D22" s="44">
        <v>34.639235552896999</v>
      </c>
      <c r="E22" s="41"/>
      <c r="F22" s="41"/>
      <c r="G22" s="41"/>
      <c r="H22" s="97"/>
    </row>
    <row r="23" spans="1:8" ht="24.6" x14ac:dyDescent="0.3">
      <c r="A23" s="99" t="s">
        <v>92</v>
      </c>
      <c r="B23" s="100"/>
      <c r="C23" s="37"/>
      <c r="D23" s="43">
        <v>4.7664903014661997</v>
      </c>
      <c r="E23" s="41"/>
      <c r="F23" s="41"/>
      <c r="G23" s="41"/>
      <c r="H23" s="47"/>
    </row>
    <row r="24" spans="1:8" x14ac:dyDescent="0.3">
      <c r="A24" s="94" t="s">
        <v>120</v>
      </c>
      <c r="B24" s="42" t="s">
        <v>113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4"/>
      <c r="B25" s="42" t="s">
        <v>114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4"/>
      <c r="B26" s="42" t="s">
        <v>115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4"/>
      <c r="B27" s="42" t="s">
        <v>116</v>
      </c>
      <c r="C27" s="37"/>
      <c r="D27" s="43">
        <v>4.7664903014661997</v>
      </c>
      <c r="E27" s="41"/>
      <c r="F27" s="41"/>
      <c r="G27" s="41"/>
      <c r="H27" s="47"/>
    </row>
    <row r="28" spans="1:8" x14ac:dyDescent="0.3">
      <c r="A28" s="95" t="s">
        <v>92</v>
      </c>
      <c r="B28" s="96"/>
      <c r="C28" s="94" t="s">
        <v>118</v>
      </c>
      <c r="D28" s="44">
        <v>4.7664903014661997</v>
      </c>
      <c r="E28" s="41">
        <v>0.05</v>
      </c>
      <c r="F28" s="41" t="s">
        <v>117</v>
      </c>
      <c r="G28" s="44">
        <v>95.329806029322995</v>
      </c>
      <c r="H28" s="47"/>
    </row>
    <row r="29" spans="1:8" x14ac:dyDescent="0.3">
      <c r="A29" s="98">
        <v>1</v>
      </c>
      <c r="B29" s="42" t="s">
        <v>113</v>
      </c>
      <c r="C29" s="94"/>
      <c r="D29" s="44">
        <v>0</v>
      </c>
      <c r="E29" s="41"/>
      <c r="F29" s="41"/>
      <c r="G29" s="41"/>
      <c r="H29" s="97" t="s">
        <v>86</v>
      </c>
    </row>
    <row r="30" spans="1:8" x14ac:dyDescent="0.3">
      <c r="A30" s="94"/>
      <c r="B30" s="42" t="s">
        <v>114</v>
      </c>
      <c r="C30" s="94"/>
      <c r="D30" s="44">
        <v>0</v>
      </c>
      <c r="E30" s="41"/>
      <c r="F30" s="41"/>
      <c r="G30" s="41"/>
      <c r="H30" s="97"/>
    </row>
    <row r="31" spans="1:8" x14ac:dyDescent="0.3">
      <c r="A31" s="94"/>
      <c r="B31" s="42" t="s">
        <v>115</v>
      </c>
      <c r="C31" s="94"/>
      <c r="D31" s="44">
        <v>0</v>
      </c>
      <c r="E31" s="41"/>
      <c r="F31" s="41"/>
      <c r="G31" s="41"/>
      <c r="H31" s="97"/>
    </row>
    <row r="32" spans="1:8" x14ac:dyDescent="0.3">
      <c r="A32" s="94"/>
      <c r="B32" s="42" t="s">
        <v>116</v>
      </c>
      <c r="C32" s="94"/>
      <c r="D32" s="44">
        <v>4.7664903014661997</v>
      </c>
      <c r="E32" s="41"/>
      <c r="F32" s="41"/>
      <c r="G32" s="41"/>
      <c r="H32" s="97"/>
    </row>
    <row r="33" spans="1:8" ht="24.6" x14ac:dyDescent="0.3">
      <c r="A33" s="99" t="s">
        <v>95</v>
      </c>
      <c r="B33" s="100"/>
      <c r="C33" s="37"/>
      <c r="D33" s="43">
        <v>10.307692307691999</v>
      </c>
      <c r="E33" s="41"/>
      <c r="F33" s="41"/>
      <c r="G33" s="41"/>
      <c r="H33" s="47"/>
    </row>
    <row r="34" spans="1:8" x14ac:dyDescent="0.3">
      <c r="A34" s="94" t="s">
        <v>121</v>
      </c>
      <c r="B34" s="42" t="s">
        <v>113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4"/>
      <c r="B35" s="42" t="s">
        <v>114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4"/>
      <c r="B36" s="42" t="s">
        <v>115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4"/>
      <c r="B37" s="42" t="s">
        <v>116</v>
      </c>
      <c r="C37" s="37"/>
      <c r="D37" s="43">
        <v>10.307692307691999</v>
      </c>
      <c r="E37" s="41"/>
      <c r="F37" s="41"/>
      <c r="G37" s="41"/>
      <c r="H37" s="47"/>
    </row>
    <row r="38" spans="1:8" x14ac:dyDescent="0.3">
      <c r="A38" s="95" t="s">
        <v>95</v>
      </c>
      <c r="B38" s="96"/>
      <c r="C38" s="94" t="s">
        <v>118</v>
      </c>
      <c r="D38" s="44">
        <v>10.307692307691999</v>
      </c>
      <c r="E38" s="41">
        <v>0.05</v>
      </c>
      <c r="F38" s="41" t="s">
        <v>117</v>
      </c>
      <c r="G38" s="44">
        <v>206.15384615385</v>
      </c>
      <c r="H38" s="47"/>
    </row>
    <row r="39" spans="1:8" x14ac:dyDescent="0.3">
      <c r="A39" s="98">
        <v>1</v>
      </c>
      <c r="B39" s="42" t="s">
        <v>113</v>
      </c>
      <c r="C39" s="94"/>
      <c r="D39" s="44">
        <v>0</v>
      </c>
      <c r="E39" s="41"/>
      <c r="F39" s="41"/>
      <c r="G39" s="41"/>
      <c r="H39" s="97" t="s">
        <v>86</v>
      </c>
    </row>
    <row r="40" spans="1:8" x14ac:dyDescent="0.3">
      <c r="A40" s="94"/>
      <c r="B40" s="42" t="s">
        <v>114</v>
      </c>
      <c r="C40" s="94"/>
      <c r="D40" s="44">
        <v>0</v>
      </c>
      <c r="E40" s="41"/>
      <c r="F40" s="41"/>
      <c r="G40" s="41"/>
      <c r="H40" s="97"/>
    </row>
    <row r="41" spans="1:8" x14ac:dyDescent="0.3">
      <c r="A41" s="94"/>
      <c r="B41" s="42" t="s">
        <v>115</v>
      </c>
      <c r="C41" s="94"/>
      <c r="D41" s="44">
        <v>0</v>
      </c>
      <c r="E41" s="41"/>
      <c r="F41" s="41"/>
      <c r="G41" s="41"/>
      <c r="H41" s="97"/>
    </row>
    <row r="42" spans="1:8" x14ac:dyDescent="0.3">
      <c r="A42" s="94"/>
      <c r="B42" s="42" t="s">
        <v>116</v>
      </c>
      <c r="C42" s="94"/>
      <c r="D42" s="44">
        <v>10.307692307691999</v>
      </c>
      <c r="E42" s="41"/>
      <c r="F42" s="41"/>
      <c r="G42" s="41"/>
      <c r="H42" s="97"/>
    </row>
    <row r="43" spans="1:8" ht="24.6" x14ac:dyDescent="0.3">
      <c r="A43" s="99" t="s">
        <v>98</v>
      </c>
      <c r="B43" s="100"/>
      <c r="C43" s="37"/>
      <c r="D43" s="43">
        <v>33.335695645841</v>
      </c>
      <c r="E43" s="41"/>
      <c r="F43" s="41"/>
      <c r="G43" s="41"/>
      <c r="H43" s="47"/>
    </row>
    <row r="44" spans="1:8" x14ac:dyDescent="0.3">
      <c r="A44" s="94" t="s">
        <v>122</v>
      </c>
      <c r="B44" s="42" t="s">
        <v>113</v>
      </c>
      <c r="C44" s="37"/>
      <c r="D44" s="43">
        <v>30.679042063598999</v>
      </c>
      <c r="E44" s="41"/>
      <c r="F44" s="41"/>
      <c r="G44" s="41"/>
      <c r="H44" s="47"/>
    </row>
    <row r="45" spans="1:8" x14ac:dyDescent="0.3">
      <c r="A45" s="94"/>
      <c r="B45" s="42" t="s">
        <v>114</v>
      </c>
      <c r="C45" s="37"/>
      <c r="D45" s="43">
        <v>2.4142153951623002</v>
      </c>
      <c r="E45" s="41"/>
      <c r="F45" s="41"/>
      <c r="G45" s="41"/>
      <c r="H45" s="47"/>
    </row>
    <row r="46" spans="1:8" x14ac:dyDescent="0.3">
      <c r="A46" s="94"/>
      <c r="B46" s="42" t="s">
        <v>115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4"/>
      <c r="B47" s="42" t="s">
        <v>116</v>
      </c>
      <c r="C47" s="37"/>
      <c r="D47" s="43">
        <v>0</v>
      </c>
      <c r="E47" s="41"/>
      <c r="F47" s="41"/>
      <c r="G47" s="41"/>
      <c r="H47" s="47"/>
    </row>
    <row r="48" spans="1:8" x14ac:dyDescent="0.3">
      <c r="A48" s="95" t="s">
        <v>100</v>
      </c>
      <c r="B48" s="96"/>
      <c r="C48" s="94" t="s">
        <v>124</v>
      </c>
      <c r="D48" s="44">
        <v>33.093257458761002</v>
      </c>
      <c r="E48" s="41">
        <v>1</v>
      </c>
      <c r="F48" s="41" t="s">
        <v>123</v>
      </c>
      <c r="G48" s="44">
        <v>33.093257458761002</v>
      </c>
      <c r="H48" s="47"/>
    </row>
    <row r="49" spans="1:8" x14ac:dyDescent="0.3">
      <c r="A49" s="98">
        <v>1</v>
      </c>
      <c r="B49" s="42" t="s">
        <v>113</v>
      </c>
      <c r="C49" s="94"/>
      <c r="D49" s="44">
        <v>30.679042063598999</v>
      </c>
      <c r="E49" s="41"/>
      <c r="F49" s="41"/>
      <c r="G49" s="41"/>
      <c r="H49" s="97" t="s">
        <v>27</v>
      </c>
    </row>
    <row r="50" spans="1:8" x14ac:dyDescent="0.3">
      <c r="A50" s="94"/>
      <c r="B50" s="42" t="s">
        <v>114</v>
      </c>
      <c r="C50" s="94"/>
      <c r="D50" s="44">
        <v>2.4142153951623002</v>
      </c>
      <c r="E50" s="41"/>
      <c r="F50" s="41"/>
      <c r="G50" s="41"/>
      <c r="H50" s="97"/>
    </row>
    <row r="51" spans="1:8" x14ac:dyDescent="0.3">
      <c r="A51" s="94"/>
      <c r="B51" s="42" t="s">
        <v>115</v>
      </c>
      <c r="C51" s="94"/>
      <c r="D51" s="44">
        <v>0</v>
      </c>
      <c r="E51" s="41"/>
      <c r="F51" s="41"/>
      <c r="G51" s="41"/>
      <c r="H51" s="97"/>
    </row>
    <row r="52" spans="1:8" x14ac:dyDescent="0.3">
      <c r="A52" s="94"/>
      <c r="B52" s="42" t="s">
        <v>116</v>
      </c>
      <c r="C52" s="94"/>
      <c r="D52" s="44">
        <v>0</v>
      </c>
      <c r="E52" s="41"/>
      <c r="F52" s="41"/>
      <c r="G52" s="41"/>
      <c r="H52" s="97"/>
    </row>
    <row r="53" spans="1:8" x14ac:dyDescent="0.3">
      <c r="A53" s="94" t="s">
        <v>125</v>
      </c>
      <c r="B53" s="42" t="s">
        <v>113</v>
      </c>
      <c r="C53" s="37"/>
      <c r="D53" s="43">
        <v>30.679042063598999</v>
      </c>
      <c r="E53" s="41"/>
      <c r="F53" s="41"/>
      <c r="G53" s="41"/>
      <c r="H53" s="47"/>
    </row>
    <row r="54" spans="1:8" x14ac:dyDescent="0.3">
      <c r="A54" s="94"/>
      <c r="B54" s="42" t="s">
        <v>114</v>
      </c>
      <c r="C54" s="37"/>
      <c r="D54" s="43">
        <v>2.4142153951623002</v>
      </c>
      <c r="E54" s="41"/>
      <c r="F54" s="41"/>
      <c r="G54" s="41"/>
      <c r="H54" s="47"/>
    </row>
    <row r="55" spans="1:8" x14ac:dyDescent="0.3">
      <c r="A55" s="94"/>
      <c r="B55" s="42" t="s">
        <v>115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4"/>
      <c r="B56" s="42" t="s">
        <v>116</v>
      </c>
      <c r="C56" s="37"/>
      <c r="D56" s="43">
        <v>0.24243818707996001</v>
      </c>
      <c r="E56" s="41"/>
      <c r="F56" s="41"/>
      <c r="G56" s="41"/>
      <c r="H56" s="47"/>
    </row>
    <row r="57" spans="1:8" x14ac:dyDescent="0.3">
      <c r="A57" s="95" t="s">
        <v>103</v>
      </c>
      <c r="B57" s="96"/>
      <c r="C57" s="94" t="s">
        <v>124</v>
      </c>
      <c r="D57" s="44">
        <v>0.24243818707996001</v>
      </c>
      <c r="E57" s="41">
        <v>1</v>
      </c>
      <c r="F57" s="41" t="s">
        <v>123</v>
      </c>
      <c r="G57" s="44">
        <v>0.24243818707996001</v>
      </c>
      <c r="H57" s="47"/>
    </row>
    <row r="58" spans="1:8" x14ac:dyDescent="0.3">
      <c r="A58" s="98">
        <v>1</v>
      </c>
      <c r="B58" s="42" t="s">
        <v>113</v>
      </c>
      <c r="C58" s="94"/>
      <c r="D58" s="44">
        <v>0</v>
      </c>
      <c r="E58" s="41"/>
      <c r="F58" s="41"/>
      <c r="G58" s="41"/>
      <c r="H58" s="97" t="s">
        <v>27</v>
      </c>
    </row>
    <row r="59" spans="1:8" x14ac:dyDescent="0.3">
      <c r="A59" s="94"/>
      <c r="B59" s="42" t="s">
        <v>114</v>
      </c>
      <c r="C59" s="94"/>
      <c r="D59" s="44">
        <v>0</v>
      </c>
      <c r="E59" s="41"/>
      <c r="F59" s="41"/>
      <c r="G59" s="41"/>
      <c r="H59" s="97"/>
    </row>
    <row r="60" spans="1:8" x14ac:dyDescent="0.3">
      <c r="A60" s="94"/>
      <c r="B60" s="42" t="s">
        <v>115</v>
      </c>
      <c r="C60" s="94"/>
      <c r="D60" s="44">
        <v>0</v>
      </c>
      <c r="E60" s="41"/>
      <c r="F60" s="41"/>
      <c r="G60" s="41"/>
      <c r="H60" s="97"/>
    </row>
    <row r="61" spans="1:8" x14ac:dyDescent="0.3">
      <c r="A61" s="94"/>
      <c r="B61" s="42" t="s">
        <v>116</v>
      </c>
      <c r="C61" s="94"/>
      <c r="D61" s="44">
        <v>0.24243818707996001</v>
      </c>
      <c r="E61" s="41"/>
      <c r="F61" s="41"/>
      <c r="G61" s="41"/>
      <c r="H61" s="97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3" t="s">
        <v>126</v>
      </c>
      <c r="B64" s="93"/>
      <c r="C64" s="93"/>
      <c r="D64" s="93"/>
      <c r="E64" s="93"/>
      <c r="F64" s="93"/>
      <c r="G64" s="93"/>
      <c r="H64" s="93"/>
    </row>
    <row r="65" spans="1:8" x14ac:dyDescent="0.3">
      <c r="A65" s="93" t="s">
        <v>127</v>
      </c>
      <c r="B65" s="93"/>
      <c r="C65" s="93"/>
      <c r="D65" s="93"/>
      <c r="E65" s="93"/>
      <c r="F65" s="93"/>
      <c r="G65" s="93"/>
      <c r="H65" s="93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43:B43"/>
    <mergeCell ref="A44:A47"/>
    <mergeCell ref="A48:B48"/>
    <mergeCell ref="H49:H52"/>
    <mergeCell ref="C48:C52"/>
    <mergeCell ref="A49:A52"/>
    <mergeCell ref="A64:H64"/>
    <mergeCell ref="A65:H65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ОСР 107-02-01</vt:lpstr>
      <vt:lpstr>ОСР 107-07-01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2025-11-18T12:53:11Z</dcterms:modified>
</cp:coreProperties>
</file>